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zill\Desktop\"/>
    </mc:Choice>
  </mc:AlternateContent>
  <xr:revisionPtr revIDLastSave="0" documentId="8_{3F5B1C89-393F-4294-AFC0-553B21EC38AF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hot Matrix" sheetId="6" r:id="rId1"/>
    <sheet name="X-ray Transmission Calc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7" l="1"/>
  <c r="F4" i="7"/>
  <c r="N4" i="7"/>
  <c r="M4" i="7"/>
  <c r="O4" i="7" s="1"/>
  <c r="J4" i="7"/>
  <c r="AE3" i="6"/>
  <c r="AE4" i="6"/>
  <c r="AE5" i="6"/>
  <c r="AE6" i="6"/>
  <c r="AE7" i="6"/>
  <c r="AE8" i="6"/>
  <c r="AE9" i="6"/>
  <c r="AE10" i="6"/>
  <c r="AE11" i="6"/>
  <c r="AE12" i="6"/>
  <c r="AE13" i="6"/>
  <c r="AE14" i="6"/>
  <c r="AE15" i="6"/>
  <c r="AE16" i="6"/>
  <c r="AE17" i="6"/>
  <c r="AE18" i="6"/>
  <c r="AE19" i="6"/>
  <c r="AE20" i="6"/>
  <c r="AE21" i="6"/>
  <c r="AE22" i="6"/>
  <c r="AE23" i="6"/>
  <c r="AE24" i="6"/>
  <c r="AE25" i="6"/>
  <c r="AE26" i="6"/>
  <c r="AE2" i="6"/>
  <c r="AD3" i="6"/>
  <c r="AD4" i="6"/>
  <c r="AD5" i="6"/>
  <c r="AD6" i="6"/>
  <c r="AD7" i="6"/>
  <c r="AD8" i="6"/>
  <c r="AD9" i="6"/>
  <c r="AD10" i="6"/>
  <c r="AD11" i="6"/>
  <c r="AD12" i="6"/>
  <c r="AD13" i="6"/>
  <c r="AD14" i="6"/>
  <c r="AD15" i="6"/>
  <c r="AD16" i="6"/>
  <c r="AD17" i="6"/>
  <c r="AD18" i="6"/>
  <c r="AD19" i="6"/>
  <c r="AD20" i="6"/>
  <c r="AD21" i="6"/>
  <c r="AD22" i="6"/>
  <c r="AD23" i="6"/>
  <c r="AD24" i="6"/>
  <c r="AD25" i="6"/>
  <c r="AD26" i="6"/>
  <c r="AD2" i="6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</calcChain>
</file>

<file path=xl/sharedStrings.xml><?xml version="1.0" encoding="utf-8"?>
<sst xmlns="http://schemas.openxmlformats.org/spreadsheetml/2006/main" count="102" uniqueCount="85">
  <si>
    <t>Priority</t>
  </si>
  <si>
    <t>Impactor Type</t>
  </si>
  <si>
    <t>Expected Shot Day</t>
  </si>
  <si>
    <r>
      <t>Impactor Coated</t>
    </r>
    <r>
      <rPr>
        <sz val="12"/>
        <color theme="1"/>
        <rFont val="Calibri"/>
        <family val="2"/>
        <scheme val="minor"/>
      </rPr>
      <t xml:space="preserve"> Yes/No</t>
    </r>
  </si>
  <si>
    <t>Sample Type</t>
  </si>
  <si>
    <t>Window Type</t>
  </si>
  <si>
    <r>
      <t>Probe Layout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Standard Yes/No</t>
    </r>
  </si>
  <si>
    <t># of VISAR Probes</t>
  </si>
  <si>
    <t># of PDV Probes</t>
  </si>
  <si>
    <t># of PZT Pins</t>
  </si>
  <si>
    <t xml:space="preserve">**DCS X-ray Configuration Options: Transmission XRD, Reflection XRD, PCI </t>
  </si>
  <si>
    <t>X-ray
Config (**)</t>
  </si>
  <si>
    <t>Standard Impactors</t>
  </si>
  <si>
    <t>N/A</t>
  </si>
  <si>
    <t>Impactor vs. Velocity Range (km/s)</t>
  </si>
  <si>
    <t>SSGG (D)</t>
  </si>
  <si>
    <t>PG (D/E)</t>
  </si>
  <si>
    <t>2SLGG (E)</t>
  </si>
  <si>
    <r>
      <t xml:space="preserve">Gun (*) </t>
    </r>
    <r>
      <rPr>
        <sz val="12"/>
        <color theme="1"/>
        <rFont val="Calibri"/>
        <family val="2"/>
        <scheme val="minor"/>
      </rPr>
      <t>PG/SSGG/2SLGG</t>
    </r>
  </si>
  <si>
    <t>Target ID (name)</t>
  </si>
  <si>
    <t># Impact surface to target plate distance on standard targets is brass spacer ring plus target plate thicknesses.</t>
  </si>
  <si>
    <r>
      <t xml:space="preserve">Window Thickness </t>
    </r>
    <r>
      <rPr>
        <u/>
        <sz val="12"/>
        <color theme="1"/>
        <rFont val="Calibri"/>
        <family val="2"/>
        <scheme val="minor"/>
      </rPr>
      <t>(mm)</t>
    </r>
  </si>
  <si>
    <r>
      <t>Sample Thickness</t>
    </r>
    <r>
      <rPr>
        <u/>
        <sz val="12"/>
        <rFont val="Calibri"/>
        <family val="2"/>
        <scheme val="minor"/>
      </rPr>
      <t xml:space="preserve"> (mm)</t>
    </r>
  </si>
  <si>
    <r>
      <t>Impact surface to Target Plate</t>
    </r>
    <r>
      <rPr>
        <u/>
        <sz val="12"/>
        <rFont val="Calibri"/>
        <family val="2"/>
        <scheme val="minor"/>
      </rPr>
      <t xml:space="preserve"> (mm) (</t>
    </r>
    <r>
      <rPr>
        <u/>
        <sz val="8.4"/>
        <rFont val="Calibri"/>
        <family val="2"/>
      </rPr>
      <t>#</t>
    </r>
    <r>
      <rPr>
        <u/>
        <sz val="12"/>
        <rFont val="Calibri"/>
        <family val="2"/>
        <scheme val="minor"/>
      </rPr>
      <t>)</t>
    </r>
  </si>
  <si>
    <r>
      <t xml:space="preserve">Impactor Thickness </t>
    </r>
    <r>
      <rPr>
        <u/>
        <sz val="12"/>
        <rFont val="Calibri"/>
        <family val="2"/>
        <scheme val="minor"/>
      </rPr>
      <t>mm</t>
    </r>
  </si>
  <si>
    <r>
      <t xml:space="preserve">Desired Projectile Velocity </t>
    </r>
    <r>
      <rPr>
        <u/>
        <sz val="12"/>
        <rFont val="Calibri"/>
        <family val="2"/>
        <scheme val="minor"/>
      </rPr>
      <t>(km/s)</t>
    </r>
  </si>
  <si>
    <r>
      <t>TOBB Distance</t>
    </r>
    <r>
      <rPr>
        <u/>
        <sz val="12"/>
        <rFont val="Calibri"/>
        <family val="2"/>
        <scheme val="minor"/>
      </rPr>
      <t xml:space="preserve"> (mm)</t>
    </r>
  </si>
  <si>
    <r>
      <t xml:space="preserve">Shock Velocity </t>
    </r>
    <r>
      <rPr>
        <u/>
        <sz val="12"/>
        <rFont val="Calibri"/>
        <family val="2"/>
        <scheme val="minor"/>
      </rPr>
      <t>(km/s)</t>
    </r>
  </si>
  <si>
    <r>
      <t xml:space="preserve">Particle Velocity </t>
    </r>
    <r>
      <rPr>
        <u/>
        <sz val="12"/>
        <rFont val="Calibri"/>
        <family val="2"/>
        <scheme val="minor"/>
      </rPr>
      <t>(km/s)</t>
    </r>
  </si>
  <si>
    <r>
      <t>Start of 1st Frame Window wrt impact</t>
    </r>
    <r>
      <rPr>
        <u/>
        <sz val="12"/>
        <rFont val="Calibri"/>
        <family val="2"/>
        <scheme val="minor"/>
      </rPr>
      <t xml:space="preserve"> (</t>
    </r>
    <r>
      <rPr>
        <u/>
        <sz val="12"/>
        <rFont val="Calibri"/>
        <family val="2"/>
      </rPr>
      <t>µs</t>
    </r>
    <r>
      <rPr>
        <u/>
        <sz val="8.4"/>
        <rFont val="Calibri"/>
        <family val="2"/>
      </rPr>
      <t>)</t>
    </r>
  </si>
  <si>
    <r>
      <t>X-Ray Bunch Sequence</t>
    </r>
    <r>
      <rPr>
        <u/>
        <sz val="12"/>
        <rFont val="Calibri"/>
        <family val="2"/>
        <scheme val="minor"/>
      </rPr>
      <t xml:space="preserve"> (1,2,3,...)</t>
    </r>
  </si>
  <si>
    <r>
      <t xml:space="preserve">VISAR VPF1 </t>
    </r>
    <r>
      <rPr>
        <u/>
        <sz val="12"/>
        <color theme="1"/>
        <rFont val="Calibri"/>
        <family val="2"/>
        <scheme val="minor"/>
      </rPr>
      <t>(f/m/s)</t>
    </r>
  </si>
  <si>
    <r>
      <t xml:space="preserve">VISAR VPF2 </t>
    </r>
    <r>
      <rPr>
        <u/>
        <sz val="12"/>
        <color theme="1"/>
        <rFont val="Calibri"/>
        <family val="2"/>
        <scheme val="minor"/>
      </rPr>
      <t>(f/m/s)</t>
    </r>
  </si>
  <si>
    <r>
      <t xml:space="preserve">VISAR Return Signal
</t>
    </r>
    <r>
      <rPr>
        <u/>
        <sz val="12"/>
        <color theme="1"/>
        <rFont val="Calibri"/>
        <family val="2"/>
        <scheme val="minor"/>
      </rPr>
      <t>(From Target/
No Target)</t>
    </r>
  </si>
  <si>
    <r>
      <t>PDV Timing Probe Length/Label</t>
    </r>
    <r>
      <rPr>
        <u/>
        <sz val="12"/>
        <rFont val="Calibri"/>
        <family val="2"/>
        <scheme val="minor"/>
      </rPr>
      <t xml:space="preserve"> (inches)/(no.)</t>
    </r>
  </si>
  <si>
    <r>
      <t xml:space="preserve">TOBB Receive Fiber Length </t>
    </r>
    <r>
      <rPr>
        <u/>
        <sz val="12"/>
        <rFont val="Calibri"/>
        <family val="2"/>
        <scheme val="minor"/>
      </rPr>
      <t>(inches)</t>
    </r>
  </si>
  <si>
    <r>
      <t>TOBB Break to Impact Time</t>
    </r>
    <r>
      <rPr>
        <sz val="12"/>
        <color theme="1"/>
        <rFont val="Calibri"/>
        <family val="2"/>
        <scheme val="minor"/>
      </rPr>
      <t xml:space="preserve"> (µs)</t>
    </r>
  </si>
  <si>
    <r>
      <rPr>
        <b/>
        <u/>
        <sz val="12"/>
        <color theme="1"/>
        <rFont val="Calibri"/>
        <family val="2"/>
        <scheme val="minor"/>
      </rPr>
      <t>Effect of 2% Velocity change on First Image Timing</t>
    </r>
    <r>
      <rPr>
        <sz val="12"/>
        <color theme="1"/>
        <rFont val="Calibri"/>
        <family val="2"/>
        <scheme val="minor"/>
      </rPr>
      <t xml:space="preserve"> (ns)</t>
    </r>
  </si>
  <si>
    <t>0.4 - 0.9</t>
  </si>
  <si>
    <t>0.4 - 1.0</t>
  </si>
  <si>
    <t>Target 
Thickness 
(mm)</t>
  </si>
  <si>
    <t>Window 
Material</t>
  </si>
  <si>
    <t>Window 
Thickness 
(mm)</t>
  </si>
  <si>
    <t>Effective 
Target 
Thickness 
(cm)</t>
  </si>
  <si>
    <t>Effective 
Window 
Thickness (cm)</t>
  </si>
  <si>
    <t>Target  
Density 
(g/cc)</t>
  </si>
  <si>
    <t>Window 
Density 
(g/cc)</t>
  </si>
  <si>
    <t>LiF</t>
  </si>
  <si>
    <t>Gun Angle* (deg)</t>
  </si>
  <si>
    <t>*0 = barrel perp to beam, -28 is standard transmission XRD config, + is for reflection XRD geometry
      However, for this calculation, if gun angle == 0, enter gun angle = 90 and put in thicknesses along beam direction</t>
  </si>
  <si>
    <t>Window 
Material 
mu
(cm^2/g)</t>
  </si>
  <si>
    <t>Target 
Atten 
Length (µm)</t>
  </si>
  <si>
    <t>Target 
Material 
mu
(cm^2/g)</t>
  </si>
  <si>
    <t>Target</t>
  </si>
  <si>
    <t>Target 
Transmission (%)</t>
  </si>
  <si>
    <t>Expected Sample X-ray Transmission*** 
(%)</t>
  </si>
  <si>
    <t>*** See next sheet for calculating sample transmission</t>
  </si>
  <si>
    <t>Window
Trans.
(%)</t>
  </si>
  <si>
    <t>Total 
Trans. 
(%)</t>
  </si>
  <si>
    <t>4.0 - 7.0</t>
  </si>
  <si>
    <t>3.5 - 6.5</t>
  </si>
  <si>
    <t>0.75 - 2.5</t>
  </si>
  <si>
    <t>0.75 - 2.4</t>
  </si>
  <si>
    <t>0.75 - 2.1</t>
  </si>
  <si>
    <r>
      <t xml:space="preserve">Tantalum (0.4” </t>
    </r>
    <r>
      <rPr>
        <b/>
        <sz val="11"/>
        <color rgb="FFFFFFFF"/>
        <rFont val="Calibri"/>
        <family val="2"/>
      </rPr>
      <t>Ø x 4mm)</t>
    </r>
  </si>
  <si>
    <r>
      <t xml:space="preserve">Copper (0.4” </t>
    </r>
    <r>
      <rPr>
        <b/>
        <sz val="11"/>
        <color rgb="FFFFFFFF"/>
        <rFont val="Calibri"/>
        <family val="2"/>
      </rPr>
      <t>Ø x 4mm)</t>
    </r>
  </si>
  <si>
    <r>
      <t xml:space="preserve">6061 Aluminum (0.4” </t>
    </r>
    <r>
      <rPr>
        <b/>
        <sz val="11"/>
        <color rgb="FFFFFFFF"/>
        <rFont val="Calibri"/>
        <family val="2"/>
      </rPr>
      <t>Ø x 4mm)</t>
    </r>
  </si>
  <si>
    <r>
      <t xml:space="preserve">1050 Aluminum (0.4” </t>
    </r>
    <r>
      <rPr>
        <b/>
        <sz val="11"/>
        <color rgb="FFFFFFFF"/>
        <rFont val="Calibri"/>
        <family val="2"/>
      </rPr>
      <t>Ø x 4mm)</t>
    </r>
  </si>
  <si>
    <r>
      <t xml:space="preserve">LiF (10mm </t>
    </r>
    <r>
      <rPr>
        <b/>
        <sz val="11"/>
        <color rgb="FFFFFFFF"/>
        <rFont val="Calibri"/>
        <family val="2"/>
      </rPr>
      <t>Ø x 4mm)</t>
    </r>
  </si>
  <si>
    <r>
      <t xml:space="preserve">6061 Aluminum (0.5” </t>
    </r>
    <r>
      <rPr>
        <b/>
        <sz val="11"/>
        <color rgb="FFFFFFFF"/>
        <rFont val="Calibri"/>
        <family val="2"/>
      </rPr>
      <t>Ø x sabot)</t>
    </r>
  </si>
  <si>
    <r>
      <t xml:space="preserve">Polycarbonate (0.5” </t>
    </r>
    <r>
      <rPr>
        <b/>
        <sz val="11"/>
        <color rgb="FFFFFFFF"/>
        <rFont val="Calibri"/>
        <family val="2"/>
      </rPr>
      <t>Ø x sabot)</t>
    </r>
  </si>
  <si>
    <r>
      <t xml:space="preserve">TPX (0.5" </t>
    </r>
    <r>
      <rPr>
        <b/>
        <sz val="11"/>
        <color rgb="FFFFFFFF"/>
        <rFont val="Calibri"/>
        <family val="2"/>
      </rPr>
      <t>Ø x sabot)</t>
    </r>
  </si>
  <si>
    <t>Attention:</t>
  </si>
  <si>
    <t>Velocity ranges are approximate and subject to change over time.</t>
  </si>
  <si>
    <t>Non-standard impactors can be accommodate with approval and must be provided to DCS at least 2 weeks in advance of experimental time.</t>
  </si>
  <si>
    <r>
      <t xml:space="preserve">LiF (9mm </t>
    </r>
    <r>
      <rPr>
        <b/>
        <sz val="11"/>
        <color rgb="FFFFFFFF"/>
        <rFont val="Calibri"/>
        <family val="2"/>
      </rPr>
      <t>Ø x 3mm)</t>
    </r>
  </si>
  <si>
    <t>0.4 - 0.8</t>
  </si>
  <si>
    <t>0.5 - 1.0</t>
  </si>
  <si>
    <t>0.75 - 1.7</t>
  </si>
  <si>
    <t>1.0 - 2.6</t>
  </si>
  <si>
    <t>** Mu can be found at XCOM from NIST:  https://physics.nist.gov/PhysRefData/Xcom/html/xcom1.html 
Use the 'Total Attenuation with Coherent Scattering'</t>
  </si>
  <si>
    <t>Al / LiF Example  at 23.6 keV</t>
  </si>
  <si>
    <t>See table below for latest impactor/velocity capabilities</t>
  </si>
  <si>
    <t>LiF (10mm Ø x 3mm)</t>
  </si>
  <si>
    <t>3.5 - 5.5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</si>
</sst>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00"/>
    <numFmt numFmtId="165" formatCode="0.0%"/>
  </numFmts>
  <fonts count="2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2"/>
      <name val="Calibri"/>
      <family val="2"/>
      <scheme val="minor"/>
    </font>
    <font>
      <u/>
      <sz val="8.4"/>
      <name val="Calibri"/>
      <family val="2"/>
    </font>
    <font>
      <u/>
      <sz val="12"/>
      <name val="Calibri"/>
      <family val="2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</patternFill>
    </fill>
    <fill>
      <patternFill patternType="solid">
        <fgColor theme="7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/>
      <bottom/>
      <diagonal/>
    </border>
  </borders>
  <cellStyleXfs count="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5" borderId="13" applyNumberFormat="0" applyFont="0" applyAlignment="0" applyProtection="0"/>
    <xf numFmtId="0" fontId="22" fillId="6" borderId="0" applyNumberFormat="0" applyBorder="0" applyAlignment="0" applyProtection="0"/>
  </cellStyleXfs>
  <cellXfs count="56">
    <xf numFmtId="0" fontId="0" fillId="0" borderId="0" xfId="0"/>
    <xf numFmtId="0" fontId="0" fillId="2" borderId="1" xfId="0" applyFill="1" applyBorder="1" applyAlignment="1">
      <alignment horizontal="center"/>
    </xf>
    <xf numFmtId="16" fontId="0" fillId="2" borderId="1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" fontId="0" fillId="2" borderId="4" xfId="0" applyNumberFormat="1" applyFill="1" applyBorder="1" applyAlignment="1">
      <alignment horizontal="center"/>
    </xf>
    <xf numFmtId="0" fontId="8" fillId="0" borderId="3" xfId="0" applyFont="1" applyBorder="1"/>
    <xf numFmtId="0" fontId="8" fillId="0" borderId="0" xfId="0" applyFont="1"/>
    <xf numFmtId="0" fontId="8" fillId="0" borderId="2" xfId="0" applyFont="1" applyBorder="1"/>
    <xf numFmtId="0" fontId="9" fillId="0" borderId="0" xfId="0" applyFont="1"/>
    <xf numFmtId="0" fontId="0" fillId="0" borderId="2" xfId="0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16" fontId="0" fillId="0" borderId="0" xfId="0" applyNumberFormat="1" applyAlignment="1">
      <alignment horizontal="center"/>
    </xf>
    <xf numFmtId="0" fontId="4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12" fillId="3" borderId="1" xfId="0" applyFont="1" applyFill="1" applyBorder="1" applyAlignment="1">
      <alignment horizontal="center" vertical="top" wrapText="1"/>
    </xf>
    <xf numFmtId="2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1" fontId="0" fillId="0" borderId="1" xfId="0" applyNumberFormat="1" applyBorder="1" applyAlignment="1">
      <alignment horizontal="center"/>
    </xf>
    <xf numFmtId="11" fontId="19" fillId="0" borderId="1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10" fontId="18" fillId="0" borderId="1" xfId="0" applyNumberFormat="1" applyFont="1" applyBorder="1" applyAlignment="1">
      <alignment horizontal="center"/>
    </xf>
    <xf numFmtId="165" fontId="17" fillId="0" borderId="1" xfId="0" applyNumberFormat="1" applyFont="1" applyBorder="1" applyAlignment="1">
      <alignment horizontal="center"/>
    </xf>
    <xf numFmtId="0" fontId="1" fillId="0" borderId="0" xfId="0" applyFont="1"/>
    <xf numFmtId="0" fontId="25" fillId="7" borderId="0" xfId="0" applyFont="1" applyFill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6" fontId="0" fillId="0" borderId="5" xfId="0" applyNumberFormat="1" applyBorder="1" applyAlignment="1">
      <alignment horizontal="center"/>
    </xf>
    <xf numFmtId="0" fontId="0" fillId="0" borderId="5" xfId="0" applyBorder="1"/>
    <xf numFmtId="0" fontId="18" fillId="2" borderId="1" xfId="0" applyFont="1" applyFill="1" applyBorder="1" applyAlignment="1">
      <alignment horizontal="left"/>
    </xf>
    <xf numFmtId="0" fontId="27" fillId="6" borderId="14" xfId="8" applyFont="1" applyBorder="1" applyAlignment="1">
      <alignment horizontal="center"/>
    </xf>
    <xf numFmtId="0" fontId="27" fillId="6" borderId="0" xfId="8" applyFont="1" applyBorder="1" applyAlignment="1">
      <alignment horizontal="center"/>
    </xf>
    <xf numFmtId="0" fontId="24" fillId="5" borderId="13" xfId="7" applyFont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0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wrapText="1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0" xfId="0"/>
    <xf numFmtId="0" fontId="0" fillId="0" borderId="9" xfId="0" applyBorder="1"/>
    <xf numFmtId="0" fontId="0" fillId="0" borderId="10" xfId="0" applyBorder="1"/>
    <xf numFmtId="0" fontId="0" fillId="0" borderId="2" xfId="0" applyBorder="1"/>
    <xf numFmtId="0" fontId="0" fillId="0" borderId="11" xfId="0" applyBorder="1"/>
    <xf numFmtId="0" fontId="10" fillId="4" borderId="9" xfId="0" applyFont="1" applyFill="1" applyBorder="1" applyAlignment="1">
      <alignment horizontal="center" vertical="center" wrapText="1"/>
    </xf>
  </cellXfs>
  <cellStyles count="9">
    <cellStyle name="Accent4" xfId="8" builtinId="41"/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  <cellStyle name="Note" xfId="7" builtinId="1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Medium7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794</xdr:colOff>
      <xdr:row>27</xdr:row>
      <xdr:rowOff>4763</xdr:rowOff>
    </xdr:from>
    <xdr:to>
      <xdr:col>24</xdr:col>
      <xdr:colOff>753842</xdr:colOff>
      <xdr:row>41</xdr:row>
      <xdr:rowOff>70811</xdr:rowOff>
    </xdr:to>
    <xdr:grpSp>
      <xdr:nvGrpSpPr>
        <xdr:cNvPr id="54" name="Group 53">
          <a:extLst>
            <a:ext uri="{FF2B5EF4-FFF2-40B4-BE49-F238E27FC236}">
              <a16:creationId xmlns:a16="http://schemas.microsoft.com/office/drawing/2014/main" id="{E8E968E9-F17A-4CDD-BDFF-DA09ABF548B0}"/>
            </a:ext>
          </a:extLst>
        </xdr:cNvPr>
        <xdr:cNvGrpSpPr/>
      </xdr:nvGrpSpPr>
      <xdr:grpSpPr>
        <a:xfrm>
          <a:off x="14145419" y="6493669"/>
          <a:ext cx="5539361" cy="3364080"/>
          <a:chOff x="795684" y="930442"/>
          <a:chExt cx="5540948" cy="3521242"/>
        </a:xfrm>
      </xdr:grpSpPr>
      <xdr:sp macro="" textlink="">
        <xdr:nvSpPr>
          <xdr:cNvPr id="55" name="Rectangle 54">
            <a:extLst>
              <a:ext uri="{FF2B5EF4-FFF2-40B4-BE49-F238E27FC236}">
                <a16:creationId xmlns:a16="http://schemas.microsoft.com/office/drawing/2014/main" id="{4253048F-0856-4DD8-AA6D-8CD64C2F3E22}"/>
              </a:ext>
            </a:extLst>
          </xdr:cNvPr>
          <xdr:cNvSpPr/>
        </xdr:nvSpPr>
        <xdr:spPr>
          <a:xfrm>
            <a:off x="795684" y="930442"/>
            <a:ext cx="5540948" cy="3521242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grpSp>
        <xdr:nvGrpSpPr>
          <xdr:cNvPr id="56" name="Group 55">
            <a:extLst>
              <a:ext uri="{FF2B5EF4-FFF2-40B4-BE49-F238E27FC236}">
                <a16:creationId xmlns:a16="http://schemas.microsoft.com/office/drawing/2014/main" id="{9208BC19-DDD4-413B-B93F-D36C188006A9}"/>
              </a:ext>
            </a:extLst>
          </xdr:cNvPr>
          <xdr:cNvGrpSpPr/>
        </xdr:nvGrpSpPr>
        <xdr:grpSpPr>
          <a:xfrm>
            <a:off x="1008705" y="1207225"/>
            <a:ext cx="5087295" cy="2971614"/>
            <a:chOff x="7933" y="1159099"/>
            <a:chExt cx="5087295" cy="2971614"/>
          </a:xfrm>
        </xdr:grpSpPr>
        <xdr:sp macro="" textlink="">
          <xdr:nvSpPr>
            <xdr:cNvPr id="57" name="Rectangle 56">
              <a:extLst>
                <a:ext uri="{FF2B5EF4-FFF2-40B4-BE49-F238E27FC236}">
                  <a16:creationId xmlns:a16="http://schemas.microsoft.com/office/drawing/2014/main" id="{503D738E-1195-434F-9C9B-C725527CB047}"/>
                </a:ext>
              </a:extLst>
            </xdr:cNvPr>
            <xdr:cNvSpPr/>
          </xdr:nvSpPr>
          <xdr:spPr>
            <a:xfrm>
              <a:off x="2757776" y="1557557"/>
              <a:ext cx="986432" cy="114974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58" name="TextBox 12">
              <a:extLst>
                <a:ext uri="{FF2B5EF4-FFF2-40B4-BE49-F238E27FC236}">
                  <a16:creationId xmlns:a16="http://schemas.microsoft.com/office/drawing/2014/main" id="{CAE8F9D3-E2EB-4DA7-B50D-B6161A1A4950}"/>
                </a:ext>
              </a:extLst>
            </xdr:cNvPr>
            <xdr:cNvSpPr txBox="1"/>
          </xdr:nvSpPr>
          <xdr:spPr>
            <a:xfrm>
              <a:off x="1137049" y="1827410"/>
              <a:ext cx="906467" cy="27699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1200"/>
                <a:t>target plate</a:t>
              </a:r>
            </a:p>
          </xdr:txBody>
        </xdr:sp>
        <xdr:sp macro="" textlink="">
          <xdr:nvSpPr>
            <xdr:cNvPr id="59" name="TextBox 13">
              <a:extLst>
                <a:ext uri="{FF2B5EF4-FFF2-40B4-BE49-F238E27FC236}">
                  <a16:creationId xmlns:a16="http://schemas.microsoft.com/office/drawing/2014/main" id="{FF264DF2-8E63-4918-8D1B-959A637CB18E}"/>
                </a:ext>
              </a:extLst>
            </xdr:cNvPr>
            <xdr:cNvSpPr txBox="1"/>
          </xdr:nvSpPr>
          <xdr:spPr>
            <a:xfrm>
              <a:off x="2151300" y="1383561"/>
              <a:ext cx="635110" cy="27699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1200"/>
                <a:t>sample</a:t>
              </a:r>
            </a:p>
          </xdr:txBody>
        </xdr:sp>
        <xdr:sp macro="" textlink="">
          <xdr:nvSpPr>
            <xdr:cNvPr id="60" name="TextBox 14">
              <a:extLst>
                <a:ext uri="{FF2B5EF4-FFF2-40B4-BE49-F238E27FC236}">
                  <a16:creationId xmlns:a16="http://schemas.microsoft.com/office/drawing/2014/main" id="{68CA6595-4AD3-4799-85D2-082979065FCB}"/>
                </a:ext>
              </a:extLst>
            </xdr:cNvPr>
            <xdr:cNvSpPr txBox="1"/>
          </xdr:nvSpPr>
          <xdr:spPr>
            <a:xfrm>
              <a:off x="1945647" y="2689013"/>
              <a:ext cx="750655" cy="27699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1200"/>
                <a:t>Impactor</a:t>
              </a:r>
            </a:p>
          </xdr:txBody>
        </xdr:sp>
        <xdr:sp macro="" textlink="">
          <xdr:nvSpPr>
            <xdr:cNvPr id="61" name="TextBox 15">
              <a:extLst>
                <a:ext uri="{FF2B5EF4-FFF2-40B4-BE49-F238E27FC236}">
                  <a16:creationId xmlns:a16="http://schemas.microsoft.com/office/drawing/2014/main" id="{BE8CC307-C789-479F-A823-E79A95B9F80D}"/>
                </a:ext>
              </a:extLst>
            </xdr:cNvPr>
            <xdr:cNvSpPr txBox="1"/>
          </xdr:nvSpPr>
          <xdr:spPr>
            <a:xfrm>
              <a:off x="2254598" y="3441476"/>
              <a:ext cx="775277" cy="27699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1200"/>
                <a:t>projectile</a:t>
              </a:r>
            </a:p>
          </xdr:txBody>
        </xdr:sp>
        <xdr:sp macro="" textlink="">
          <xdr:nvSpPr>
            <xdr:cNvPr id="62" name="Rectangle 61">
              <a:extLst>
                <a:ext uri="{FF2B5EF4-FFF2-40B4-BE49-F238E27FC236}">
                  <a16:creationId xmlns:a16="http://schemas.microsoft.com/office/drawing/2014/main" id="{505E4ADC-DA17-499D-9BB4-7F60AF5535E2}"/>
                </a:ext>
              </a:extLst>
            </xdr:cNvPr>
            <xdr:cNvSpPr/>
          </xdr:nvSpPr>
          <xdr:spPr>
            <a:xfrm>
              <a:off x="1984000" y="1827262"/>
              <a:ext cx="922638" cy="375328"/>
            </a:xfrm>
            <a:prstGeom prst="rect">
              <a:avLst/>
            </a:prstGeom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63" name="Rectangle 62">
              <a:extLst>
                <a:ext uri="{FF2B5EF4-FFF2-40B4-BE49-F238E27FC236}">
                  <a16:creationId xmlns:a16="http://schemas.microsoft.com/office/drawing/2014/main" id="{8FCFC44E-C489-4202-875D-29515BD4E7D3}"/>
                </a:ext>
              </a:extLst>
            </xdr:cNvPr>
            <xdr:cNvSpPr/>
          </xdr:nvSpPr>
          <xdr:spPr>
            <a:xfrm>
              <a:off x="3586419" y="1827262"/>
              <a:ext cx="922638" cy="375328"/>
            </a:xfrm>
            <a:prstGeom prst="rect">
              <a:avLst/>
            </a:prstGeom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64" name="Rectangle 63">
              <a:extLst>
                <a:ext uri="{FF2B5EF4-FFF2-40B4-BE49-F238E27FC236}">
                  <a16:creationId xmlns:a16="http://schemas.microsoft.com/office/drawing/2014/main" id="{ED34096C-98F7-4165-9629-B67045D1E5A1}"/>
                </a:ext>
              </a:extLst>
            </xdr:cNvPr>
            <xdr:cNvSpPr/>
          </xdr:nvSpPr>
          <xdr:spPr>
            <a:xfrm>
              <a:off x="2586680" y="1672533"/>
              <a:ext cx="319958" cy="154729"/>
            </a:xfrm>
            <a:prstGeom prst="rect">
              <a:avLst/>
            </a:prstGeom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65" name="Rectangle 64">
              <a:extLst>
                <a:ext uri="{FF2B5EF4-FFF2-40B4-BE49-F238E27FC236}">
                  <a16:creationId xmlns:a16="http://schemas.microsoft.com/office/drawing/2014/main" id="{8F5628B1-F28B-471D-8803-2A70E602394F}"/>
                </a:ext>
              </a:extLst>
            </xdr:cNvPr>
            <xdr:cNvSpPr/>
          </xdr:nvSpPr>
          <xdr:spPr>
            <a:xfrm>
              <a:off x="3586419" y="1672532"/>
              <a:ext cx="319958" cy="154729"/>
            </a:xfrm>
            <a:prstGeom prst="rect">
              <a:avLst/>
            </a:prstGeom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66" name="Rectangle 65">
              <a:extLst>
                <a:ext uri="{FF2B5EF4-FFF2-40B4-BE49-F238E27FC236}">
                  <a16:creationId xmlns:a16="http://schemas.microsoft.com/office/drawing/2014/main" id="{9DF5B4AF-CC1C-4FE6-8525-2C56F9393FB5}"/>
                </a:ext>
              </a:extLst>
            </xdr:cNvPr>
            <xdr:cNvSpPr/>
          </xdr:nvSpPr>
          <xdr:spPr>
            <a:xfrm>
              <a:off x="2983739" y="2700615"/>
              <a:ext cx="523999" cy="1430098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67" name="Rectangle 66">
              <a:extLst>
                <a:ext uri="{FF2B5EF4-FFF2-40B4-BE49-F238E27FC236}">
                  <a16:creationId xmlns:a16="http://schemas.microsoft.com/office/drawing/2014/main" id="{C607AE2C-B054-439B-9E37-845F1BBE3503}"/>
                </a:ext>
              </a:extLst>
            </xdr:cNvPr>
            <xdr:cNvSpPr/>
          </xdr:nvSpPr>
          <xdr:spPr>
            <a:xfrm>
              <a:off x="3080272" y="2689013"/>
              <a:ext cx="330932" cy="146679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cxnSp macro="">
          <xdr:nvCxnSpPr>
            <xdr:cNvPr id="68" name="Straight Connector 67">
              <a:extLst>
                <a:ext uri="{FF2B5EF4-FFF2-40B4-BE49-F238E27FC236}">
                  <a16:creationId xmlns:a16="http://schemas.microsoft.com/office/drawing/2014/main" id="{CF97507D-FE78-44BA-AD38-E8D46E3CFB94}"/>
                </a:ext>
              </a:extLst>
            </xdr:cNvPr>
            <xdr:cNvCxnSpPr/>
          </xdr:nvCxnSpPr>
          <xdr:spPr>
            <a:xfrm>
              <a:off x="2906638" y="1883118"/>
              <a:ext cx="679781" cy="0"/>
            </a:xfrm>
            <a:prstGeom prst="line">
              <a:avLst/>
            </a:prstGeom>
            <a:ln w="25400"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9" name="Straight Arrow Connector 68">
              <a:extLst>
                <a:ext uri="{FF2B5EF4-FFF2-40B4-BE49-F238E27FC236}">
                  <a16:creationId xmlns:a16="http://schemas.microsoft.com/office/drawing/2014/main" id="{A05AD342-D7C5-4E18-B031-44B6042D2663}"/>
                </a:ext>
              </a:extLst>
            </xdr:cNvPr>
            <xdr:cNvCxnSpPr/>
          </xdr:nvCxnSpPr>
          <xdr:spPr>
            <a:xfrm flipV="1">
              <a:off x="3245738" y="2070343"/>
              <a:ext cx="0" cy="589729"/>
            </a:xfrm>
            <a:prstGeom prst="straightConnector1">
              <a:avLst/>
            </a:prstGeom>
            <a:ln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0" name="Straight Connector 69">
              <a:extLst>
                <a:ext uri="{FF2B5EF4-FFF2-40B4-BE49-F238E27FC236}">
                  <a16:creationId xmlns:a16="http://schemas.microsoft.com/office/drawing/2014/main" id="{0ADF5356-E5E6-4B89-B79C-88ACEB09F4FC}"/>
                </a:ext>
              </a:extLst>
            </xdr:cNvPr>
            <xdr:cNvCxnSpPr>
              <a:cxnSpLocks/>
              <a:stCxn id="60" idx="3"/>
            </xdr:cNvCxnSpPr>
          </xdr:nvCxnSpPr>
          <xdr:spPr>
            <a:xfrm>
              <a:off x="2696302" y="2827513"/>
              <a:ext cx="491751" cy="0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71" name="TextBox 36">
              <a:extLst>
                <a:ext uri="{FF2B5EF4-FFF2-40B4-BE49-F238E27FC236}">
                  <a16:creationId xmlns:a16="http://schemas.microsoft.com/office/drawing/2014/main" id="{89C0D7DC-5D1D-40BE-AAA5-73EA27C5B3AB}"/>
                </a:ext>
              </a:extLst>
            </xdr:cNvPr>
            <xdr:cNvSpPr txBox="1"/>
          </xdr:nvSpPr>
          <xdr:spPr>
            <a:xfrm>
              <a:off x="1531743" y="1589679"/>
              <a:ext cx="1085746" cy="27699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1200"/>
                <a:t>sample mount</a:t>
              </a:r>
            </a:p>
          </xdr:txBody>
        </xdr:sp>
        <xdr:sp macro="" textlink="">
          <xdr:nvSpPr>
            <xdr:cNvPr id="72" name="TextBox 37">
              <a:extLst>
                <a:ext uri="{FF2B5EF4-FFF2-40B4-BE49-F238E27FC236}">
                  <a16:creationId xmlns:a16="http://schemas.microsoft.com/office/drawing/2014/main" id="{FEF0C1BF-0091-4C37-90B8-1A827D1D0B43}"/>
                </a:ext>
              </a:extLst>
            </xdr:cNvPr>
            <xdr:cNvSpPr txBox="1"/>
          </xdr:nvSpPr>
          <xdr:spPr>
            <a:xfrm>
              <a:off x="4013324" y="1419057"/>
              <a:ext cx="524952" cy="27699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1200"/>
                <a:t>TOBB</a:t>
              </a:r>
            </a:p>
          </xdr:txBody>
        </xdr:sp>
        <xdr:cxnSp macro="">
          <xdr:nvCxnSpPr>
            <xdr:cNvPr id="73" name="Straight Connector 72">
              <a:extLst>
                <a:ext uri="{FF2B5EF4-FFF2-40B4-BE49-F238E27FC236}">
                  <a16:creationId xmlns:a16="http://schemas.microsoft.com/office/drawing/2014/main" id="{4F6D7F8B-7067-443D-8692-1BF7A9F20FF4}"/>
                </a:ext>
              </a:extLst>
            </xdr:cNvPr>
            <xdr:cNvCxnSpPr>
              <a:cxnSpLocks/>
              <a:endCxn id="72" idx="1"/>
            </xdr:cNvCxnSpPr>
          </xdr:nvCxnSpPr>
          <xdr:spPr>
            <a:xfrm flipV="1">
              <a:off x="3460902" y="1557557"/>
              <a:ext cx="552422" cy="325562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4" name="Straight Arrow Connector 73">
              <a:extLst>
                <a:ext uri="{FF2B5EF4-FFF2-40B4-BE49-F238E27FC236}">
                  <a16:creationId xmlns:a16="http://schemas.microsoft.com/office/drawing/2014/main" id="{C49C8684-4C05-4A15-85C7-6E8529DFB353}"/>
                </a:ext>
              </a:extLst>
            </xdr:cNvPr>
            <xdr:cNvCxnSpPr>
              <a:cxnSpLocks/>
              <a:stCxn id="57" idx="2"/>
            </xdr:cNvCxnSpPr>
          </xdr:nvCxnSpPr>
          <xdr:spPr>
            <a:xfrm flipH="1">
              <a:off x="3245738" y="1672531"/>
              <a:ext cx="5254" cy="210587"/>
            </a:xfrm>
            <a:prstGeom prst="straightConnector1">
              <a:avLst/>
            </a:prstGeom>
            <a:ln>
              <a:solidFill>
                <a:schemeClr val="tx1"/>
              </a:solidFill>
              <a:headEnd type="triangle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75" name="TextBox 41">
              <a:extLst>
                <a:ext uri="{FF2B5EF4-FFF2-40B4-BE49-F238E27FC236}">
                  <a16:creationId xmlns:a16="http://schemas.microsoft.com/office/drawing/2014/main" id="{99B90109-7EE3-4949-9F83-BF0999C1DE4F}"/>
                </a:ext>
              </a:extLst>
            </xdr:cNvPr>
            <xdr:cNvSpPr txBox="1"/>
          </xdr:nvSpPr>
          <xdr:spPr>
            <a:xfrm>
              <a:off x="3999992" y="1159099"/>
              <a:ext cx="1095236" cy="27699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1200"/>
                <a:t>TOBB Distance</a:t>
              </a:r>
            </a:p>
          </xdr:txBody>
        </xdr:sp>
        <xdr:cxnSp macro="">
          <xdr:nvCxnSpPr>
            <xdr:cNvPr id="76" name="Straight Connector 75">
              <a:extLst>
                <a:ext uri="{FF2B5EF4-FFF2-40B4-BE49-F238E27FC236}">
                  <a16:creationId xmlns:a16="http://schemas.microsoft.com/office/drawing/2014/main" id="{490FD9E8-69B9-4EF5-A008-F107F47543F6}"/>
                </a:ext>
              </a:extLst>
            </xdr:cNvPr>
            <xdr:cNvCxnSpPr>
              <a:cxnSpLocks/>
              <a:endCxn id="75" idx="1"/>
            </xdr:cNvCxnSpPr>
          </xdr:nvCxnSpPr>
          <xdr:spPr>
            <a:xfrm flipV="1">
              <a:off x="3245738" y="1297599"/>
              <a:ext cx="754254" cy="460494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7" name="Straight Arrow Connector 76">
              <a:extLst>
                <a:ext uri="{FF2B5EF4-FFF2-40B4-BE49-F238E27FC236}">
                  <a16:creationId xmlns:a16="http://schemas.microsoft.com/office/drawing/2014/main" id="{E362E66D-F661-48C5-A0F2-9D0C32ADE26B}"/>
                </a:ext>
              </a:extLst>
            </xdr:cNvPr>
            <xdr:cNvCxnSpPr>
              <a:cxnSpLocks/>
            </xdr:cNvCxnSpPr>
          </xdr:nvCxnSpPr>
          <xdr:spPr>
            <a:xfrm>
              <a:off x="3033997" y="1667271"/>
              <a:ext cx="0" cy="535319"/>
            </a:xfrm>
            <a:prstGeom prst="straightConnector1">
              <a:avLst/>
            </a:prstGeom>
            <a:ln>
              <a:solidFill>
                <a:schemeClr val="tx1"/>
              </a:solidFill>
              <a:headEnd type="triangle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8" name="Straight Connector 77">
              <a:extLst>
                <a:ext uri="{FF2B5EF4-FFF2-40B4-BE49-F238E27FC236}">
                  <a16:creationId xmlns:a16="http://schemas.microsoft.com/office/drawing/2014/main" id="{3D57D943-1151-4C13-90C9-A131617616DB}"/>
                </a:ext>
              </a:extLst>
            </xdr:cNvPr>
            <xdr:cNvCxnSpPr/>
          </xdr:nvCxnSpPr>
          <xdr:spPr>
            <a:xfrm>
              <a:off x="2897727" y="2205314"/>
              <a:ext cx="674493" cy="0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79" name="TextBox 61">
              <a:extLst>
                <a:ext uri="{FF2B5EF4-FFF2-40B4-BE49-F238E27FC236}">
                  <a16:creationId xmlns:a16="http://schemas.microsoft.com/office/drawing/2014/main" id="{2D81DF5D-965F-4DDF-AA37-94121A14C334}"/>
                </a:ext>
              </a:extLst>
            </xdr:cNvPr>
            <xdr:cNvSpPr txBox="1"/>
          </xdr:nvSpPr>
          <xdr:spPr>
            <a:xfrm>
              <a:off x="7933" y="2238950"/>
              <a:ext cx="2609553" cy="27699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1200"/>
                <a:t>Impact Surface to Target Plate Distance</a:t>
              </a:r>
            </a:p>
          </xdr:txBody>
        </xdr:sp>
        <xdr:cxnSp macro="">
          <xdr:nvCxnSpPr>
            <xdr:cNvPr id="80" name="Straight Connector 79">
              <a:extLst>
                <a:ext uri="{FF2B5EF4-FFF2-40B4-BE49-F238E27FC236}">
                  <a16:creationId xmlns:a16="http://schemas.microsoft.com/office/drawing/2014/main" id="{E4F77222-2A27-4028-ADD8-4F151534EE0A}"/>
                </a:ext>
              </a:extLst>
            </xdr:cNvPr>
            <xdr:cNvCxnSpPr>
              <a:cxnSpLocks/>
              <a:endCxn id="79" idx="3"/>
            </xdr:cNvCxnSpPr>
          </xdr:nvCxnSpPr>
          <xdr:spPr>
            <a:xfrm flipH="1">
              <a:off x="2617486" y="2002122"/>
              <a:ext cx="412390" cy="375328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57"/>
  <sheetViews>
    <sheetView tabSelected="1" topLeftCell="A4" zoomScale="80" zoomScaleNormal="80" zoomScalePageLayoutView="125" workbookViewId="0">
      <selection activeCell="K36" sqref="K36"/>
    </sheetView>
  </sheetViews>
  <sheetFormatPr defaultColWidth="11" defaultRowHeight="15.75" x14ac:dyDescent="0.25"/>
  <cols>
    <col min="1" max="2" width="8" customWidth="1"/>
    <col min="3" max="4" width="10.125" customWidth="1"/>
    <col min="5" max="5" width="10" customWidth="1"/>
    <col min="6" max="6" width="11.875" customWidth="1"/>
    <col min="7" max="7" width="8.5" customWidth="1"/>
    <col min="8" max="8" width="9" bestFit="1" customWidth="1"/>
    <col min="9" max="9" width="7.5" customWidth="1"/>
    <col min="10" max="10" width="9.125" customWidth="1"/>
    <col min="11" max="11" width="11.375" customWidth="1"/>
    <col min="12" max="12" width="8.875" customWidth="1"/>
    <col min="13" max="13" width="10.875" customWidth="1"/>
    <col min="14" max="14" width="15.125" customWidth="1"/>
    <col min="15" max="15" width="10.875" customWidth="1"/>
    <col min="16" max="16" width="14.375" customWidth="1"/>
    <col min="17" max="17" width="10.75" customWidth="1"/>
    <col min="18" max="18" width="11" bestFit="1" customWidth="1"/>
    <col min="19" max="19" width="12.625" customWidth="1"/>
    <col min="20" max="20" width="11.875" bestFit="1" customWidth="1"/>
    <col min="21" max="21" width="8.375" bestFit="1" customWidth="1"/>
    <col min="22" max="22" width="12.625" customWidth="1"/>
    <col min="23" max="24" width="8.625" customWidth="1"/>
    <col min="25" max="25" width="12.375" customWidth="1"/>
    <col min="26" max="26" width="11.375" customWidth="1"/>
    <col min="27" max="27" width="9.125" customWidth="1"/>
    <col min="28" max="28" width="8.625" customWidth="1"/>
    <col min="29" max="29" width="15" bestFit="1" customWidth="1"/>
  </cols>
  <sheetData>
    <row r="1" spans="1:31" s="16" customFormat="1" ht="94.5" x14ac:dyDescent="0.25">
      <c r="A1" s="14" t="s">
        <v>0</v>
      </c>
      <c r="B1" s="19" t="s">
        <v>19</v>
      </c>
      <c r="C1" s="15" t="s">
        <v>2</v>
      </c>
      <c r="D1" s="15" t="s">
        <v>18</v>
      </c>
      <c r="E1" s="15" t="s">
        <v>11</v>
      </c>
      <c r="F1" s="15" t="s">
        <v>55</v>
      </c>
      <c r="G1" s="15" t="s">
        <v>5</v>
      </c>
      <c r="H1" s="15" t="s">
        <v>21</v>
      </c>
      <c r="I1" s="15" t="s">
        <v>4</v>
      </c>
      <c r="J1" s="19" t="s">
        <v>22</v>
      </c>
      <c r="K1" s="19" t="s">
        <v>23</v>
      </c>
      <c r="L1" s="15" t="s">
        <v>1</v>
      </c>
      <c r="M1" s="15" t="s">
        <v>3</v>
      </c>
      <c r="N1" s="19" t="s">
        <v>24</v>
      </c>
      <c r="O1" s="19" t="s">
        <v>25</v>
      </c>
      <c r="P1" s="15" t="s">
        <v>6</v>
      </c>
      <c r="Q1" s="15" t="s">
        <v>7</v>
      </c>
      <c r="R1" s="15" t="s">
        <v>8</v>
      </c>
      <c r="S1" s="19" t="s">
        <v>34</v>
      </c>
      <c r="T1" s="15" t="s">
        <v>9</v>
      </c>
      <c r="U1" s="19" t="s">
        <v>26</v>
      </c>
      <c r="V1" s="19" t="s">
        <v>35</v>
      </c>
      <c r="W1" s="19" t="s">
        <v>27</v>
      </c>
      <c r="X1" s="19" t="s">
        <v>28</v>
      </c>
      <c r="Y1" s="19" t="s">
        <v>29</v>
      </c>
      <c r="Z1" s="19" t="s">
        <v>30</v>
      </c>
      <c r="AA1" s="15" t="s">
        <v>31</v>
      </c>
      <c r="AB1" s="15" t="s">
        <v>32</v>
      </c>
      <c r="AC1" s="15" t="s">
        <v>33</v>
      </c>
      <c r="AD1" s="15" t="s">
        <v>36</v>
      </c>
      <c r="AE1" s="21" t="s">
        <v>37</v>
      </c>
    </row>
    <row r="2" spans="1:31" ht="17.100000000000001" customHeight="1" x14ac:dyDescent="0.25">
      <c r="A2" s="1">
        <v>1</v>
      </c>
      <c r="B2" s="1"/>
      <c r="C2" s="2"/>
      <c r="D2" s="1"/>
      <c r="E2" s="2"/>
      <c r="F2" s="2"/>
      <c r="G2" s="2"/>
      <c r="H2" s="2"/>
      <c r="I2" s="2"/>
      <c r="J2" s="2"/>
      <c r="K2" s="2"/>
      <c r="L2" s="39" t="s">
        <v>82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0">
        <f>IFERROR(U2/O2,0)</f>
        <v>0</v>
      </c>
      <c r="AE2" s="1">
        <f>IFERROR((U2/(O2*0.98)-U2/O2)*1000,0)</f>
        <v>0</v>
      </c>
    </row>
    <row r="3" spans="1:31" ht="17.100000000000001" customHeight="1" x14ac:dyDescent="0.25">
      <c r="A3" s="1">
        <v>2</v>
      </c>
      <c r="B3" s="1"/>
      <c r="C3" s="2"/>
      <c r="D3" s="1"/>
      <c r="E3" s="2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20">
        <f t="shared" ref="AD3:AD26" si="0">IFERROR(U3/O3,0)</f>
        <v>0</v>
      </c>
      <c r="AE3" s="1">
        <f t="shared" ref="AE3:AE26" si="1">IFERROR((U3/(O3*0.98)-U3/O3)*1000,0)</f>
        <v>0</v>
      </c>
    </row>
    <row r="4" spans="1:31" x14ac:dyDescent="0.25">
      <c r="A4" s="1">
        <v>3</v>
      </c>
      <c r="B4" s="1"/>
      <c r="C4" s="2"/>
      <c r="D4" s="1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20">
        <f t="shared" si="0"/>
        <v>0</v>
      </c>
      <c r="AE4" s="1">
        <f t="shared" si="1"/>
        <v>0</v>
      </c>
    </row>
    <row r="5" spans="1:31" x14ac:dyDescent="0.25">
      <c r="A5" s="1">
        <v>4</v>
      </c>
      <c r="B5" s="1"/>
      <c r="C5" s="2"/>
      <c r="D5" s="1"/>
      <c r="E5" s="4"/>
      <c r="F5" s="4"/>
      <c r="G5" s="4"/>
      <c r="H5" s="4"/>
      <c r="I5" s="4"/>
      <c r="J5" s="4"/>
      <c r="K5" s="4"/>
      <c r="L5" s="3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20">
        <f t="shared" si="0"/>
        <v>0</v>
      </c>
      <c r="AE5" s="1">
        <f t="shared" si="1"/>
        <v>0</v>
      </c>
    </row>
    <row r="6" spans="1:31" x14ac:dyDescent="0.25">
      <c r="A6" s="1">
        <v>5</v>
      </c>
      <c r="B6" s="1"/>
      <c r="C6" s="2"/>
      <c r="D6" s="1"/>
      <c r="E6" s="2"/>
      <c r="F6" s="2"/>
      <c r="G6" s="2"/>
      <c r="H6" s="2"/>
      <c r="I6" s="2"/>
      <c r="J6" s="2"/>
      <c r="K6" s="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20">
        <f t="shared" si="0"/>
        <v>0</v>
      </c>
      <c r="AE6" s="1">
        <f t="shared" si="1"/>
        <v>0</v>
      </c>
    </row>
    <row r="7" spans="1:31" x14ac:dyDescent="0.25">
      <c r="A7" s="1">
        <v>6</v>
      </c>
      <c r="B7" s="1"/>
      <c r="C7" s="2"/>
      <c r="D7" s="1"/>
      <c r="E7" s="2"/>
      <c r="F7" s="2"/>
      <c r="G7" s="2"/>
      <c r="H7" s="2"/>
      <c r="I7" s="2"/>
      <c r="J7" s="2"/>
      <c r="K7" s="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20">
        <f t="shared" si="0"/>
        <v>0</v>
      </c>
      <c r="AE7" s="1">
        <f t="shared" si="1"/>
        <v>0</v>
      </c>
    </row>
    <row r="8" spans="1:31" x14ac:dyDescent="0.25">
      <c r="A8" s="1">
        <v>7</v>
      </c>
      <c r="B8" s="1"/>
      <c r="C8" s="2"/>
      <c r="D8" s="1"/>
      <c r="E8" s="2"/>
      <c r="F8" s="2"/>
      <c r="G8" s="2"/>
      <c r="H8" s="2"/>
      <c r="I8" s="2"/>
      <c r="J8" s="2"/>
      <c r="K8" s="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20">
        <f t="shared" si="0"/>
        <v>0</v>
      </c>
      <c r="AE8" s="1">
        <f t="shared" si="1"/>
        <v>0</v>
      </c>
    </row>
    <row r="9" spans="1:31" x14ac:dyDescent="0.25">
      <c r="A9" s="1">
        <f>1+A8</f>
        <v>8</v>
      </c>
      <c r="B9" s="1"/>
      <c r="C9" s="2"/>
      <c r="D9" s="1"/>
      <c r="E9" s="2"/>
      <c r="F9" s="2"/>
      <c r="G9" s="2"/>
      <c r="H9" s="2"/>
      <c r="I9" s="2"/>
      <c r="J9" s="2"/>
      <c r="K9" s="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20">
        <f t="shared" si="0"/>
        <v>0</v>
      </c>
      <c r="AE9" s="1">
        <f t="shared" si="1"/>
        <v>0</v>
      </c>
    </row>
    <row r="10" spans="1:31" x14ac:dyDescent="0.25">
      <c r="A10" s="1">
        <f t="shared" ref="A10:A26" si="2">1+A9</f>
        <v>9</v>
      </c>
      <c r="B10" s="1"/>
      <c r="C10" s="2"/>
      <c r="D10" s="1"/>
      <c r="E10" s="2"/>
      <c r="F10" s="2"/>
      <c r="G10" s="2"/>
      <c r="H10" s="2"/>
      <c r="I10" s="2"/>
      <c r="J10" s="2"/>
      <c r="K10" s="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20">
        <f t="shared" si="0"/>
        <v>0</v>
      </c>
      <c r="AE10" s="1">
        <f t="shared" si="1"/>
        <v>0</v>
      </c>
    </row>
    <row r="11" spans="1:31" x14ac:dyDescent="0.25">
      <c r="A11" s="1">
        <f t="shared" si="2"/>
        <v>10</v>
      </c>
      <c r="B11" s="1"/>
      <c r="C11" s="2"/>
      <c r="D11" s="1"/>
      <c r="E11" s="2"/>
      <c r="F11" s="2"/>
      <c r="G11" s="2"/>
      <c r="H11" s="2"/>
      <c r="I11" s="2"/>
      <c r="J11" s="2"/>
      <c r="K11" s="2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20">
        <f t="shared" si="0"/>
        <v>0</v>
      </c>
      <c r="AE11" s="1">
        <f t="shared" si="1"/>
        <v>0</v>
      </c>
    </row>
    <row r="12" spans="1:31" x14ac:dyDescent="0.25">
      <c r="A12" s="1">
        <f t="shared" si="2"/>
        <v>11</v>
      </c>
      <c r="B12" s="1"/>
      <c r="C12" s="2"/>
      <c r="D12" s="1"/>
      <c r="E12" s="2"/>
      <c r="F12" s="2"/>
      <c r="G12" s="2"/>
      <c r="H12" s="2"/>
      <c r="I12" s="2"/>
      <c r="J12" s="2"/>
      <c r="K12" s="2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20">
        <f t="shared" si="0"/>
        <v>0</v>
      </c>
      <c r="AE12" s="1">
        <f t="shared" si="1"/>
        <v>0</v>
      </c>
    </row>
    <row r="13" spans="1:31" x14ac:dyDescent="0.25">
      <c r="A13" s="1">
        <f t="shared" si="2"/>
        <v>12</v>
      </c>
      <c r="B13" s="1"/>
      <c r="C13" s="2"/>
      <c r="D13" s="1"/>
      <c r="E13" s="2"/>
      <c r="F13" s="2"/>
      <c r="G13" s="2"/>
      <c r="H13" s="2"/>
      <c r="I13" s="2"/>
      <c r="J13" s="2"/>
      <c r="K13" s="2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20">
        <f t="shared" si="0"/>
        <v>0</v>
      </c>
      <c r="AE13" s="1">
        <f t="shared" si="1"/>
        <v>0</v>
      </c>
    </row>
    <row r="14" spans="1:31" x14ac:dyDescent="0.25">
      <c r="A14" s="1">
        <f t="shared" si="2"/>
        <v>13</v>
      </c>
      <c r="B14" s="1"/>
      <c r="C14" s="2"/>
      <c r="D14" s="1"/>
      <c r="E14" s="2"/>
      <c r="F14" s="2"/>
      <c r="G14" s="2"/>
      <c r="H14" s="2"/>
      <c r="I14" s="2"/>
      <c r="J14" s="2"/>
      <c r="K14" s="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20">
        <f t="shared" si="0"/>
        <v>0</v>
      </c>
      <c r="AE14" s="1">
        <f t="shared" si="1"/>
        <v>0</v>
      </c>
    </row>
    <row r="15" spans="1:31" x14ac:dyDescent="0.25">
      <c r="A15" s="1">
        <f t="shared" si="2"/>
        <v>14</v>
      </c>
      <c r="B15" s="1"/>
      <c r="C15" s="2"/>
      <c r="D15" s="1"/>
      <c r="E15" s="2"/>
      <c r="F15" s="2"/>
      <c r="G15" s="2"/>
      <c r="H15" s="2"/>
      <c r="I15" s="2"/>
      <c r="J15" s="2"/>
      <c r="K15" s="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20">
        <f t="shared" si="0"/>
        <v>0</v>
      </c>
      <c r="AE15" s="1">
        <f t="shared" si="1"/>
        <v>0</v>
      </c>
    </row>
    <row r="16" spans="1:31" x14ac:dyDescent="0.25">
      <c r="A16" s="1">
        <f t="shared" si="2"/>
        <v>15</v>
      </c>
      <c r="B16" s="1"/>
      <c r="C16" s="2"/>
      <c r="D16" s="1"/>
      <c r="E16" s="2"/>
      <c r="F16" s="2"/>
      <c r="G16" s="2"/>
      <c r="H16" s="2"/>
      <c r="I16" s="2"/>
      <c r="J16" s="2"/>
      <c r="K16" s="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20">
        <f t="shared" si="0"/>
        <v>0</v>
      </c>
      <c r="AE16" s="1">
        <f t="shared" si="1"/>
        <v>0</v>
      </c>
    </row>
    <row r="17" spans="1:31" x14ac:dyDescent="0.25">
      <c r="A17" s="1">
        <f t="shared" si="2"/>
        <v>16</v>
      </c>
      <c r="B17" s="1"/>
      <c r="C17" s="2"/>
      <c r="D17" s="1"/>
      <c r="E17" s="2"/>
      <c r="F17" s="2"/>
      <c r="G17" s="2"/>
      <c r="H17" s="2"/>
      <c r="I17" s="2"/>
      <c r="J17" s="2"/>
      <c r="K17" s="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20">
        <f t="shared" si="0"/>
        <v>0</v>
      </c>
      <c r="AE17" s="1">
        <f t="shared" si="1"/>
        <v>0</v>
      </c>
    </row>
    <row r="18" spans="1:31" x14ac:dyDescent="0.25">
      <c r="A18" s="1">
        <f t="shared" si="2"/>
        <v>17</v>
      </c>
      <c r="B18" s="1"/>
      <c r="C18" s="2"/>
      <c r="D18" s="1"/>
      <c r="E18" s="2"/>
      <c r="F18" s="2"/>
      <c r="G18" s="2"/>
      <c r="H18" s="2"/>
      <c r="I18" s="2"/>
      <c r="J18" s="2"/>
      <c r="K18" s="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20">
        <f t="shared" si="0"/>
        <v>0</v>
      </c>
      <c r="AE18" s="1">
        <f t="shared" si="1"/>
        <v>0</v>
      </c>
    </row>
    <row r="19" spans="1:31" x14ac:dyDescent="0.25">
      <c r="A19" s="1">
        <f t="shared" si="2"/>
        <v>18</v>
      </c>
      <c r="B19" s="1"/>
      <c r="C19" s="2"/>
      <c r="D19" s="1"/>
      <c r="E19" s="2"/>
      <c r="F19" s="2"/>
      <c r="G19" s="2"/>
      <c r="H19" s="2"/>
      <c r="I19" s="2"/>
      <c r="J19" s="2"/>
      <c r="K19" s="2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20">
        <f t="shared" si="0"/>
        <v>0</v>
      </c>
      <c r="AE19" s="1">
        <f t="shared" si="1"/>
        <v>0</v>
      </c>
    </row>
    <row r="20" spans="1:31" x14ac:dyDescent="0.25">
      <c r="A20" s="1">
        <f t="shared" si="2"/>
        <v>19</v>
      </c>
      <c r="B20" s="1"/>
      <c r="C20" s="2"/>
      <c r="D20" s="1"/>
      <c r="E20" s="2"/>
      <c r="F20" s="2"/>
      <c r="G20" s="2"/>
      <c r="H20" s="2"/>
      <c r="I20" s="2"/>
      <c r="J20" s="2"/>
      <c r="K20" s="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0">
        <f t="shared" si="0"/>
        <v>0</v>
      </c>
      <c r="AE20" s="1">
        <f t="shared" si="1"/>
        <v>0</v>
      </c>
    </row>
    <row r="21" spans="1:31" x14ac:dyDescent="0.25">
      <c r="A21" s="1">
        <f t="shared" si="2"/>
        <v>20</v>
      </c>
      <c r="B21" s="1"/>
      <c r="C21" s="2"/>
      <c r="D21" s="1"/>
      <c r="E21" s="2"/>
      <c r="F21" s="2"/>
      <c r="G21" s="2"/>
      <c r="H21" s="2"/>
      <c r="I21" s="2"/>
      <c r="J21" s="2"/>
      <c r="K21" s="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0">
        <f t="shared" si="0"/>
        <v>0</v>
      </c>
      <c r="AE21" s="1">
        <f t="shared" si="1"/>
        <v>0</v>
      </c>
    </row>
    <row r="22" spans="1:31" x14ac:dyDescent="0.25">
      <c r="A22" s="1">
        <f t="shared" si="2"/>
        <v>21</v>
      </c>
      <c r="B22" s="1"/>
      <c r="C22" s="2"/>
      <c r="D22" s="1"/>
      <c r="E22" s="2"/>
      <c r="F22" s="2"/>
      <c r="G22" s="2"/>
      <c r="H22" s="2"/>
      <c r="I22" s="2"/>
      <c r="J22" s="2"/>
      <c r="K22" s="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0">
        <f t="shared" si="0"/>
        <v>0</v>
      </c>
      <c r="AE22" s="1">
        <f t="shared" si="1"/>
        <v>0</v>
      </c>
    </row>
    <row r="23" spans="1:31" x14ac:dyDescent="0.25">
      <c r="A23" s="1">
        <f t="shared" si="2"/>
        <v>22</v>
      </c>
      <c r="B23" s="1"/>
      <c r="C23" s="2"/>
      <c r="D23" s="1"/>
      <c r="E23" s="2"/>
      <c r="F23" s="2"/>
      <c r="G23" s="2"/>
      <c r="H23" s="2"/>
      <c r="I23" s="2"/>
      <c r="J23" s="2"/>
      <c r="K23" s="2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0">
        <f t="shared" si="0"/>
        <v>0</v>
      </c>
      <c r="AE23" s="1">
        <f t="shared" si="1"/>
        <v>0</v>
      </c>
    </row>
    <row r="24" spans="1:31" x14ac:dyDescent="0.25">
      <c r="A24" s="1">
        <f t="shared" si="2"/>
        <v>23</v>
      </c>
      <c r="B24" s="1"/>
      <c r="C24" s="2"/>
      <c r="D24" s="1"/>
      <c r="E24" s="2"/>
      <c r="F24" s="2"/>
      <c r="G24" s="2"/>
      <c r="H24" s="2"/>
      <c r="I24" s="2"/>
      <c r="J24" s="2"/>
      <c r="K24" s="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0">
        <f t="shared" si="0"/>
        <v>0</v>
      </c>
      <c r="AE24" s="1">
        <f t="shared" si="1"/>
        <v>0</v>
      </c>
    </row>
    <row r="25" spans="1:31" x14ac:dyDescent="0.25">
      <c r="A25" s="1">
        <f t="shared" si="2"/>
        <v>24</v>
      </c>
      <c r="B25" s="1"/>
      <c r="C25" s="2"/>
      <c r="D25" s="1"/>
      <c r="E25" s="2"/>
      <c r="F25" s="2"/>
      <c r="G25" s="2"/>
      <c r="H25" s="2"/>
      <c r="I25" s="2"/>
      <c r="J25" s="2"/>
      <c r="K25" s="2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0">
        <f t="shared" si="0"/>
        <v>0</v>
      </c>
      <c r="AE25" s="1">
        <f t="shared" si="1"/>
        <v>0</v>
      </c>
    </row>
    <row r="26" spans="1:31" x14ac:dyDescent="0.25">
      <c r="A26" s="1">
        <f t="shared" si="2"/>
        <v>25</v>
      </c>
      <c r="B26" s="1"/>
      <c r="C26" s="2"/>
      <c r="D26" s="1"/>
      <c r="E26" s="2"/>
      <c r="F26" s="2"/>
      <c r="G26" s="2"/>
      <c r="H26" s="2"/>
      <c r="I26" s="2"/>
      <c r="J26" s="2"/>
      <c r="K26" s="2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0">
        <f t="shared" si="0"/>
        <v>0</v>
      </c>
      <c r="AE26" s="1">
        <f t="shared" si="1"/>
        <v>0</v>
      </c>
    </row>
    <row r="27" spans="1:31" x14ac:dyDescent="0.25">
      <c r="A27" s="11"/>
      <c r="B27" s="11"/>
      <c r="C27" s="13"/>
      <c r="D27" s="13"/>
      <c r="E27" s="13"/>
      <c r="F27" s="13"/>
      <c r="G27" s="13"/>
      <c r="H27" s="13"/>
      <c r="I27" s="13"/>
      <c r="J27" s="37"/>
      <c r="K27" s="37"/>
      <c r="L27" s="12"/>
      <c r="M27" s="12"/>
      <c r="N27" s="38"/>
      <c r="O27" s="38"/>
      <c r="P27" s="12"/>
      <c r="Q27" s="12"/>
      <c r="R27" s="12"/>
      <c r="S27" s="11"/>
      <c r="T27" s="11"/>
      <c r="U27" s="11"/>
      <c r="V27" s="11"/>
      <c r="W27" s="12"/>
      <c r="X27" s="12"/>
      <c r="Y27" s="12"/>
      <c r="Z27" s="12"/>
      <c r="AA27" s="12"/>
      <c r="AB27" s="12"/>
      <c r="AC27" s="12"/>
    </row>
    <row r="28" spans="1:31" ht="18.75" x14ac:dyDescent="0.3">
      <c r="A28" s="43" t="s">
        <v>14</v>
      </c>
      <c r="B28" s="43"/>
      <c r="C28" s="43"/>
      <c r="D28" s="43"/>
      <c r="E28" s="43"/>
      <c r="F28" s="43"/>
      <c r="G28" s="13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Z28" s="17"/>
      <c r="AA28" s="17"/>
      <c r="AB28" s="17"/>
      <c r="AC28" s="17"/>
    </row>
    <row r="29" spans="1:31" ht="18.75" x14ac:dyDescent="0.3">
      <c r="A29" s="45" t="s">
        <v>12</v>
      </c>
      <c r="B29" s="45"/>
      <c r="C29" s="45"/>
      <c r="D29" s="35" t="s">
        <v>15</v>
      </c>
      <c r="E29" s="35" t="s">
        <v>16</v>
      </c>
      <c r="F29" s="35" t="s">
        <v>17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31" ht="16.5" customHeight="1" x14ac:dyDescent="0.3">
      <c r="A30" s="44" t="s">
        <v>69</v>
      </c>
      <c r="B30" s="44"/>
      <c r="C30" s="44"/>
      <c r="D30" s="36" t="s">
        <v>76</v>
      </c>
      <c r="E30" s="36" t="s">
        <v>78</v>
      </c>
      <c r="F30" s="36" t="s">
        <v>13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6"/>
      <c r="S30" s="13"/>
    </row>
    <row r="31" spans="1:31" ht="16.5" customHeight="1" x14ac:dyDescent="0.3">
      <c r="A31" s="44" t="s">
        <v>70</v>
      </c>
      <c r="B31" s="44"/>
      <c r="C31" s="44"/>
      <c r="D31" s="36" t="s">
        <v>77</v>
      </c>
      <c r="E31" s="36" t="s">
        <v>79</v>
      </c>
      <c r="F31" s="36" t="s">
        <v>60</v>
      </c>
      <c r="H31" s="5" t="s">
        <v>10</v>
      </c>
      <c r="I31" s="7"/>
      <c r="J31" s="9"/>
      <c r="K31" s="9"/>
      <c r="L31" s="9"/>
      <c r="M31" s="9"/>
      <c r="N31" s="9"/>
      <c r="O31" s="9"/>
      <c r="P31" s="9"/>
      <c r="Q31" s="9"/>
      <c r="S31" s="13"/>
    </row>
    <row r="32" spans="1:31" ht="16.5" customHeight="1" x14ac:dyDescent="0.3">
      <c r="A32" s="44" t="s">
        <v>71</v>
      </c>
      <c r="B32" s="44"/>
      <c r="C32" s="44"/>
      <c r="D32" s="36" t="s">
        <v>13</v>
      </c>
      <c r="E32" s="36" t="s">
        <v>13</v>
      </c>
      <c r="F32" s="36" t="s">
        <v>59</v>
      </c>
      <c r="H32" s="5" t="s">
        <v>56</v>
      </c>
      <c r="I32" s="7"/>
      <c r="J32" s="9"/>
      <c r="K32" s="9"/>
      <c r="L32" s="9"/>
      <c r="M32" s="9"/>
      <c r="N32" s="9"/>
      <c r="O32" s="9"/>
      <c r="P32" s="9"/>
      <c r="Q32" s="9"/>
      <c r="S32" s="13"/>
    </row>
    <row r="33" spans="1:29" ht="16.5" customHeight="1" x14ac:dyDescent="0.3">
      <c r="A33" s="44" t="s">
        <v>64</v>
      </c>
      <c r="B33" s="44"/>
      <c r="C33" s="44"/>
      <c r="D33" s="36" t="s">
        <v>38</v>
      </c>
      <c r="E33" s="36" t="s">
        <v>63</v>
      </c>
      <c r="F33" s="36" t="s">
        <v>13</v>
      </c>
      <c r="H33" s="5" t="s">
        <v>20</v>
      </c>
      <c r="I33" s="7"/>
      <c r="J33" s="9"/>
      <c r="K33" s="9"/>
      <c r="L33" s="9"/>
      <c r="M33" s="9"/>
      <c r="N33" s="9"/>
      <c r="O33" s="9"/>
      <c r="P33" s="9"/>
      <c r="Q33" s="9"/>
      <c r="S33" s="13"/>
    </row>
    <row r="34" spans="1:29" ht="16.5" customHeight="1" x14ac:dyDescent="0.25">
      <c r="A34" s="44" t="s">
        <v>65</v>
      </c>
      <c r="B34" s="44"/>
      <c r="C34" s="44"/>
      <c r="D34" s="36" t="s">
        <v>38</v>
      </c>
      <c r="E34" s="36" t="s">
        <v>62</v>
      </c>
      <c r="F34" s="36" t="s">
        <v>13</v>
      </c>
    </row>
    <row r="35" spans="1:29" ht="16.5" customHeight="1" x14ac:dyDescent="0.25">
      <c r="A35" s="44" t="s">
        <v>66</v>
      </c>
      <c r="B35" s="44"/>
      <c r="C35" s="44"/>
      <c r="D35" s="36" t="s">
        <v>39</v>
      </c>
      <c r="E35" s="36" t="s">
        <v>61</v>
      </c>
      <c r="F35" s="36" t="s">
        <v>13</v>
      </c>
    </row>
    <row r="36" spans="1:29" ht="16.5" customHeight="1" x14ac:dyDescent="0.25">
      <c r="A36" s="44" t="s">
        <v>67</v>
      </c>
      <c r="B36" s="44"/>
      <c r="C36" s="44"/>
      <c r="D36" s="36" t="s">
        <v>39</v>
      </c>
      <c r="E36" s="36" t="s">
        <v>61</v>
      </c>
      <c r="F36" s="36" t="s">
        <v>13</v>
      </c>
      <c r="M36" s="10"/>
    </row>
    <row r="37" spans="1:29" ht="16.5" customHeight="1" x14ac:dyDescent="0.25">
      <c r="A37" s="44" t="s">
        <v>68</v>
      </c>
      <c r="B37" s="44"/>
      <c r="C37" s="44"/>
      <c r="D37" s="36" t="s">
        <v>39</v>
      </c>
      <c r="E37" s="36" t="s">
        <v>61</v>
      </c>
      <c r="F37" s="36" t="s">
        <v>13</v>
      </c>
      <c r="M37" s="10"/>
    </row>
    <row r="38" spans="1:29" ht="16.5" customHeight="1" x14ac:dyDescent="0.25">
      <c r="A38" s="44" t="s">
        <v>83</v>
      </c>
      <c r="B38" s="44"/>
      <c r="C38" s="55"/>
      <c r="D38" s="36" t="s">
        <v>13</v>
      </c>
      <c r="E38" s="36" t="s">
        <v>13</v>
      </c>
      <c r="F38" s="36" t="s">
        <v>84</v>
      </c>
      <c r="Z38" s="18"/>
      <c r="AA38" s="18"/>
      <c r="AB38" s="18"/>
      <c r="AC38" s="18"/>
    </row>
    <row r="39" spans="1:29" ht="18.75" customHeight="1" x14ac:dyDescent="0.25">
      <c r="A39" s="44" t="s">
        <v>75</v>
      </c>
      <c r="B39" s="44"/>
      <c r="C39" s="44"/>
      <c r="D39" s="36" t="s">
        <v>13</v>
      </c>
      <c r="E39" s="36" t="s">
        <v>13</v>
      </c>
      <c r="F39" s="36" t="s">
        <v>60</v>
      </c>
      <c r="Z39" s="18"/>
      <c r="AA39" s="18"/>
      <c r="AB39" s="18"/>
      <c r="AC39" s="18"/>
    </row>
    <row r="40" spans="1:29" ht="23.25" customHeight="1" x14ac:dyDescent="0.35">
      <c r="A40" s="40" t="s">
        <v>72</v>
      </c>
      <c r="B40" s="41"/>
      <c r="C40" s="41"/>
      <c r="D40" s="41"/>
      <c r="E40" s="41"/>
      <c r="F40" s="41"/>
    </row>
    <row r="41" spans="1:29" ht="28.5" customHeight="1" x14ac:dyDescent="0.25">
      <c r="A41" s="42" t="s">
        <v>73</v>
      </c>
      <c r="B41" s="42"/>
      <c r="C41" s="42"/>
      <c r="D41" s="42"/>
      <c r="E41" s="42"/>
      <c r="F41" s="42"/>
    </row>
    <row r="42" spans="1:29" x14ac:dyDescent="0.25">
      <c r="A42" s="42" t="s">
        <v>74</v>
      </c>
      <c r="B42" s="42"/>
      <c r="C42" s="42"/>
      <c r="D42" s="42"/>
      <c r="E42" s="42"/>
      <c r="F42" s="42"/>
    </row>
    <row r="43" spans="1:29" x14ac:dyDescent="0.25">
      <c r="A43" s="34"/>
    </row>
    <row r="52" spans="1:14" x14ac:dyDescent="0.25">
      <c r="M52" s="13"/>
      <c r="N52" s="13"/>
    </row>
    <row r="53" spans="1:14" x14ac:dyDescent="0.25">
      <c r="M53" s="13"/>
      <c r="N53" s="13"/>
    </row>
    <row r="54" spans="1:14" x14ac:dyDescent="0.25">
      <c r="M54" s="13"/>
      <c r="N54" s="13"/>
    </row>
    <row r="55" spans="1:14" x14ac:dyDescent="0.25">
      <c r="M55" s="13"/>
      <c r="N55" s="13"/>
    </row>
    <row r="57" spans="1:14" ht="18.75" x14ac:dyDescent="0.3">
      <c r="A57" s="8"/>
      <c r="B57" s="6"/>
    </row>
  </sheetData>
  <mergeCells count="15">
    <mergeCell ref="A40:F40"/>
    <mergeCell ref="A41:F41"/>
    <mergeCell ref="A42:F42"/>
    <mergeCell ref="A28:F28"/>
    <mergeCell ref="A34:C34"/>
    <mergeCell ref="A35:C35"/>
    <mergeCell ref="A36:C36"/>
    <mergeCell ref="A37:C37"/>
    <mergeCell ref="A39:C39"/>
    <mergeCell ref="A29:C29"/>
    <mergeCell ref="A30:C30"/>
    <mergeCell ref="A31:C31"/>
    <mergeCell ref="A32:C32"/>
    <mergeCell ref="A33:C33"/>
    <mergeCell ref="A38:C38"/>
  </mergeCells>
  <phoneticPr fontId="11" type="noConversion"/>
  <pageMargins left="0.5" right="0.5" top="0.5" bottom="0.5" header="0.3" footer="0.3"/>
  <pageSetup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849FE-D715-4E2C-97E0-6F0709D2D1CF}">
  <dimension ref="A3:O15"/>
  <sheetViews>
    <sheetView workbookViewId="0">
      <selection activeCell="B12" sqref="B12:L15"/>
    </sheetView>
  </sheetViews>
  <sheetFormatPr defaultRowHeight="15.75" x14ac:dyDescent="0.25"/>
  <cols>
    <col min="1" max="1" width="24.375" bestFit="1" customWidth="1"/>
    <col min="10" max="10" width="11.625" customWidth="1"/>
    <col min="11" max="11" width="11.75" customWidth="1"/>
    <col min="13" max="13" width="11.75" customWidth="1"/>
  </cols>
  <sheetData>
    <row r="3" spans="1:15" ht="63" x14ac:dyDescent="0.25">
      <c r="A3" s="22" t="s">
        <v>53</v>
      </c>
      <c r="B3" s="23" t="s">
        <v>40</v>
      </c>
      <c r="C3" s="23" t="s">
        <v>41</v>
      </c>
      <c r="D3" s="23" t="s">
        <v>42</v>
      </c>
      <c r="E3" s="23" t="s">
        <v>48</v>
      </c>
      <c r="F3" s="24" t="s">
        <v>43</v>
      </c>
      <c r="G3" s="24" t="s">
        <v>44</v>
      </c>
      <c r="H3" s="23" t="s">
        <v>52</v>
      </c>
      <c r="I3" s="23" t="s">
        <v>45</v>
      </c>
      <c r="J3" s="23" t="s">
        <v>51</v>
      </c>
      <c r="K3" s="23" t="s">
        <v>50</v>
      </c>
      <c r="L3" s="23" t="s">
        <v>46</v>
      </c>
      <c r="M3" s="25" t="s">
        <v>54</v>
      </c>
      <c r="N3" s="25" t="s">
        <v>57</v>
      </c>
      <c r="O3" s="25" t="s">
        <v>58</v>
      </c>
    </row>
    <row r="4" spans="1:15" x14ac:dyDescent="0.25">
      <c r="A4" s="26" t="s">
        <v>81</v>
      </c>
      <c r="B4" s="26">
        <v>1.5</v>
      </c>
      <c r="C4" s="26" t="s">
        <v>47</v>
      </c>
      <c r="D4" s="26">
        <v>2</v>
      </c>
      <c r="E4" s="26">
        <v>-28</v>
      </c>
      <c r="F4" s="27">
        <f>B4/10/ABS(SIN(E4*PI()/180))</f>
        <v>0.31950817022842687</v>
      </c>
      <c r="G4" s="28">
        <f>D4/10/ABS(SIN(E4*PI()/180))</f>
        <v>0.42601089363790251</v>
      </c>
      <c r="H4" s="29">
        <v>2.153</v>
      </c>
      <c r="I4" s="26">
        <v>2.6989999999999998</v>
      </c>
      <c r="J4" s="28">
        <f>10000/(H4*I4)</f>
        <v>1720.8898997013741</v>
      </c>
      <c r="K4" s="30">
        <v>0.59670000000000001</v>
      </c>
      <c r="L4" s="31">
        <v>2.6349999999999998</v>
      </c>
      <c r="M4" s="32">
        <f>(EXP(-F4*H4*I4))</f>
        <v>0.15619578239330484</v>
      </c>
      <c r="N4" s="32">
        <f>(EXP(-G4*K4*L4))</f>
        <v>0.51180128469154751</v>
      </c>
      <c r="O4" s="33">
        <f>N4*M4</f>
        <v>7.9941202092294814E-2</v>
      </c>
    </row>
    <row r="5" spans="1:15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x14ac:dyDescent="0.2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2" spans="1:15" x14ac:dyDescent="0.25">
      <c r="B12" s="46" t="s">
        <v>49</v>
      </c>
      <c r="C12" s="47"/>
      <c r="D12" s="47"/>
      <c r="E12" s="47"/>
      <c r="F12" s="47"/>
      <c r="G12" s="47"/>
      <c r="H12" s="47"/>
      <c r="I12" s="47"/>
      <c r="J12" s="47"/>
      <c r="K12" s="47"/>
      <c r="L12" s="48"/>
    </row>
    <row r="13" spans="1:15" x14ac:dyDescent="0.25"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1"/>
    </row>
    <row r="14" spans="1:15" x14ac:dyDescent="0.25">
      <c r="B14" s="46" t="s">
        <v>80</v>
      </c>
      <c r="C14" s="47"/>
      <c r="D14" s="47"/>
      <c r="E14" s="47"/>
      <c r="F14" s="47"/>
      <c r="G14" s="47"/>
      <c r="H14" s="47"/>
      <c r="I14" s="47"/>
      <c r="J14" s="47"/>
      <c r="K14" s="47"/>
      <c r="L14" s="48"/>
    </row>
    <row r="15" spans="1:15" x14ac:dyDescent="0.25">
      <c r="B15" s="52"/>
      <c r="C15" s="53"/>
      <c r="D15" s="53"/>
      <c r="E15" s="53"/>
      <c r="F15" s="53"/>
      <c r="G15" s="53"/>
      <c r="H15" s="53"/>
      <c r="I15" s="53"/>
      <c r="J15" s="53"/>
      <c r="K15" s="53"/>
      <c r="L15" s="54"/>
    </row>
  </sheetData>
  <mergeCells count="2">
    <mergeCell ref="B12:L13"/>
    <mergeCell ref="B14:L1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Shot Matrix</vt:lpstr>
      <vt:lpstr>X-ray Transmission Calc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Robert Zill</cp:lastModifiedBy>
  <cp:lastPrinted>2022-04-18T15:12:57Z</cp:lastPrinted>
  <dcterms:created xsi:type="dcterms:W3CDTF">2017-09-10T05:54:20Z</dcterms:created>
  <dcterms:modified xsi:type="dcterms:W3CDTF">2023-01-25T18:33:10Z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f0e68417-3c94-4b2d-89f8-db9003a11e71</vt:lpwstr>
  </property>
</Properties>
</file>